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Sheet1!$A$1:$D$1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/>
  <c r="B46" l="1"/>
  <c r="B19"/>
  <c r="B33"/>
  <c r="C33"/>
  <c r="B34"/>
  <c r="C34"/>
  <c r="B35"/>
  <c r="C35"/>
  <c r="B36"/>
  <c r="C36"/>
  <c r="B47"/>
  <c r="C47"/>
  <c r="B48"/>
  <c r="C48"/>
  <c r="B49"/>
  <c r="C49"/>
  <c r="B50"/>
  <c r="C50"/>
  <c r="B43"/>
  <c r="C43"/>
  <c r="B44"/>
  <c r="C44"/>
  <c r="B45"/>
  <c r="C45"/>
  <c r="B56"/>
  <c r="C56"/>
  <c r="B61"/>
  <c r="C61"/>
  <c r="B57"/>
  <c r="C57"/>
  <c r="B14"/>
  <c r="C14"/>
  <c r="B9"/>
  <c r="C9"/>
  <c r="B10"/>
  <c r="C10"/>
  <c r="B18"/>
  <c r="C18"/>
  <c r="B42"/>
  <c r="C42"/>
  <c r="B55"/>
  <c r="C55"/>
  <c r="B15"/>
  <c r="C15"/>
  <c r="B16"/>
  <c r="C16"/>
  <c r="B17"/>
  <c r="C17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2"/>
  <c r="C2"/>
  <c r="B3"/>
  <c r="C3"/>
  <c r="B4"/>
  <c r="C4"/>
  <c r="B62"/>
  <c r="C62"/>
  <c r="B5"/>
  <c r="C5"/>
  <c r="B6"/>
  <c r="C6"/>
  <c r="B58"/>
  <c r="C58"/>
  <c r="B59"/>
  <c r="C59"/>
  <c r="B60"/>
  <c r="C60"/>
  <c r="B7"/>
  <c r="C7"/>
  <c r="B63"/>
  <c r="C63"/>
  <c r="B8"/>
  <c r="C8"/>
  <c r="B37"/>
  <c r="C37"/>
  <c r="B38"/>
  <c r="C38"/>
  <c r="B39"/>
  <c r="C39"/>
  <c r="B40"/>
  <c r="C40"/>
  <c r="B11"/>
  <c r="C11"/>
  <c r="B51"/>
  <c r="C51"/>
  <c r="B52"/>
  <c r="C52"/>
  <c r="B53"/>
  <c r="C53"/>
  <c r="C46"/>
  <c r="B12"/>
  <c r="C12"/>
  <c r="B13"/>
  <c r="C13"/>
  <c r="C19"/>
  <c r="B41"/>
  <c r="C41"/>
  <c r="B54"/>
  <c r="C54"/>
</calcChain>
</file>

<file path=xl/sharedStrings.xml><?xml version="1.0" encoding="utf-8"?>
<sst xmlns="http://schemas.openxmlformats.org/spreadsheetml/2006/main" count="63" uniqueCount="16">
  <si>
    <t>API Weinschel</t>
  </si>
  <si>
    <t>Wakefeild</t>
  </si>
  <si>
    <t>Telefilter</t>
  </si>
  <si>
    <t>Vectron</t>
  </si>
  <si>
    <t>PDI</t>
  </si>
  <si>
    <t>Dfine Technology</t>
  </si>
  <si>
    <t>Dyne Tech</t>
  </si>
  <si>
    <t>Euvis</t>
  </si>
  <si>
    <t>WT Microwave</t>
  </si>
  <si>
    <t xml:space="preserve">SHX Shanghai </t>
  </si>
  <si>
    <t>Skyworks Solutions</t>
  </si>
  <si>
    <t>Trans-Tech</t>
  </si>
  <si>
    <t>Manufacturer</t>
  </si>
  <si>
    <t>P/N</t>
  </si>
  <si>
    <t xml:space="preserve">Available Stock </t>
  </si>
  <si>
    <t>Product Description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</si>
</sst>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3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4" fontId="0" fillId="0" borderId="0" xfId="0" applyNumberFormat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pane ySplit="1" topLeftCell="A2" activePane="bottomLeft" state="frozen"/>
      <selection pane="bottomLeft" activeCell="M20" sqref="M20"/>
    </sheetView>
  </sheetViews>
  <sheetFormatPr defaultRowHeight="14.5"/>
  <cols>
    <col min="1" max="1" width="23.08984375" bestFit="1" customWidth="1"/>
    <col min="2" max="2" width="23.26953125" bestFit="1" customWidth="1"/>
    <col min="3" max="3" width="45" bestFit="1" customWidth="1"/>
    <col min="4" max="4" width="17.54296875" style="4" bestFit="1" customWidth="1"/>
  </cols>
  <sheetData>
    <row r="1" spans="1:5">
      <c r="A1" s="5" t="s">
        <v>12</v>
      </c>
      <c r="B1" s="5" t="s">
        <v>13</v>
      </c>
      <c r="C1" s="5" t="s">
        <v>15</v>
      </c>
      <c r="D1" s="6" t="s">
        <v>14</v>
      </c>
    </row>
    <row r="2" spans="1:5">
      <c r="A2" s="2" t="s">
        <v>0</v>
      </c>
      <c r="B2" s="2" t="str">
        <f>"1-06"</f>
        <v>1-06</v>
      </c>
      <c r="C2" s="2" t="str">
        <f>"FIXED ATTENUATOR dc to 12.4 GHz, 5 Watts"</f>
        <v>FIXED ATTENUATOR dc to 12.4 GHz, 5 Watts</v>
      </c>
      <c r="D2" s="3">
        <v>5</v>
      </c>
    </row>
    <row r="3" spans="1:5">
      <c r="A3" s="2" t="s">
        <v>0</v>
      </c>
      <c r="B3" s="2" t="str">
        <f>"1-30"</f>
        <v>1-30</v>
      </c>
      <c r="C3" s="2" t="str">
        <f>"FIXED ATTENUATOR dc to 12.4 GHz, 5 Watts"</f>
        <v>FIXED ATTENUATOR dc to 12.4 GHz, 5 Watts</v>
      </c>
      <c r="D3" s="3">
        <v>1</v>
      </c>
    </row>
    <row r="4" spans="1:5">
      <c r="A4" s="2" t="s">
        <v>0</v>
      </c>
      <c r="B4" s="2" t="str">
        <f>"1549R"</f>
        <v>1549R</v>
      </c>
      <c r="C4" s="2" t="str">
        <f>"Broadband Resistive Power Divider dc-4.0 GHz 1W"</f>
        <v>Broadband Resistive Power Divider dc-4.0 GHz 1W</v>
      </c>
      <c r="D4" s="3">
        <v>6</v>
      </c>
    </row>
    <row r="5" spans="1:5">
      <c r="A5" s="2" t="s">
        <v>0</v>
      </c>
      <c r="B5" s="2" t="str">
        <f>"3M-05"</f>
        <v>3M-05</v>
      </c>
      <c r="C5" s="2" t="str">
        <f>"Fixed Coaxial Attenuator dc to 12.4 GHz"</f>
        <v>Fixed Coaxial Attenuator dc to 12.4 GHz</v>
      </c>
      <c r="D5" s="3">
        <v>15</v>
      </c>
    </row>
    <row r="6" spans="1:5">
      <c r="A6" s="2" t="s">
        <v>0</v>
      </c>
      <c r="B6" s="2" t="str">
        <f>"59-30-33"</f>
        <v>59-30-33</v>
      </c>
      <c r="C6" s="2" t="str">
        <f>"High Power Fixed Coaxial Attenuator dc to 2.5GHz"</f>
        <v>High Power Fixed Coaxial Attenuator dc to 2.5GHz</v>
      </c>
      <c r="D6" s="3">
        <v>2</v>
      </c>
    </row>
    <row r="7" spans="1:5">
      <c r="A7" s="2" t="s">
        <v>0</v>
      </c>
      <c r="B7" s="2" t="str">
        <f>"7002-14"</f>
        <v>7002-14</v>
      </c>
      <c r="C7" s="2" t="str">
        <f>"COAXIAL ADAPTER dc to 18.0 GHz Type N F/SMA F"</f>
        <v>COAXIAL ADAPTER dc to 18.0 GHz Type N F/SMA F</v>
      </c>
      <c r="D7" s="3">
        <v>6</v>
      </c>
    </row>
    <row r="8" spans="1:5">
      <c r="A8" s="2" t="s">
        <v>0</v>
      </c>
      <c r="B8" s="2" t="str">
        <f>"8310-202-F"</f>
        <v>8310-202-F</v>
      </c>
      <c r="C8" s="2" t="str">
        <f>"PROGRAMMABLE ATTENUATOR"</f>
        <v>PROGRAMMABLE ATTENUATOR</v>
      </c>
      <c r="D8" s="3">
        <v>1</v>
      </c>
    </row>
    <row r="9" spans="1:5">
      <c r="A9" s="2" t="s">
        <v>5</v>
      </c>
      <c r="B9" s="2" t="str">
        <f>"JDFA-100-20-3N"</f>
        <v>JDFA-100-20-3N</v>
      </c>
      <c r="C9" s="2" t="str">
        <f>"Fixed Attenuator, 20dB, 100W, dc-3GHz"</f>
        <v>Fixed Attenuator, 20dB, 100W, dc-3GHz</v>
      </c>
      <c r="D9" s="3">
        <v>1</v>
      </c>
      <c r="E9" s="1"/>
    </row>
    <row r="10" spans="1:5">
      <c r="A10" s="2" t="s">
        <v>5</v>
      </c>
      <c r="B10" s="2" t="str">
        <f>"JDFA-100-30-3N"</f>
        <v>JDFA-100-30-3N</v>
      </c>
      <c r="C10" s="2" t="str">
        <f>"Fixed Attenuator, 30dB, 100W, dc-3GHz"</f>
        <v>Fixed Attenuator, 30dB, 100W, dc-3GHz</v>
      </c>
      <c r="D10" s="3">
        <v>1</v>
      </c>
      <c r="E10" s="1"/>
    </row>
    <row r="11" spans="1:5">
      <c r="A11" s="2" t="s">
        <v>6</v>
      </c>
      <c r="B11" s="2" t="str">
        <f>"BF312D5M175B50PN-01"</f>
        <v>BF312D5M175B50PN-01</v>
      </c>
      <c r="C11" s="2" t="str">
        <f>"Band Pass Filter"</f>
        <v>Band Pass Filter</v>
      </c>
      <c r="D11" s="3">
        <v>10</v>
      </c>
    </row>
    <row r="12" spans="1:5">
      <c r="A12" s="2" t="s">
        <v>7</v>
      </c>
      <c r="B12" s="2" t="str">
        <f>"DDS EV BOARD"</f>
        <v>DDS EV BOARD</v>
      </c>
      <c r="C12" s="2" t="str">
        <f>"EVALUATION BOARD"</f>
        <v>EVALUATION BOARD</v>
      </c>
      <c r="D12" s="3">
        <v>1</v>
      </c>
    </row>
    <row r="13" spans="1:5">
      <c r="A13" s="2" t="s">
        <v>7</v>
      </c>
      <c r="B13" s="2" t="str">
        <f>"DS876  DDS"</f>
        <v>DS876  DDS</v>
      </c>
      <c r="C13" s="2" t="str">
        <f>"DIRECT DIGITAL SYNTHESIZER"</f>
        <v>DIRECT DIGITAL SYNTHESIZER</v>
      </c>
      <c r="D13" s="3">
        <v>16</v>
      </c>
    </row>
    <row r="14" spans="1:5">
      <c r="A14" s="2" t="s">
        <v>4</v>
      </c>
      <c r="B14" s="2" t="str">
        <f>"HA27000XFSA14CC"</f>
        <v>HA27000XFSA14CC</v>
      </c>
      <c r="C14" s="2" t="str">
        <f>"HA27000XFSA14CC"</f>
        <v>HA27000XFSA14CC</v>
      </c>
      <c r="D14" s="3">
        <v>4000</v>
      </c>
      <c r="E14" s="1"/>
    </row>
    <row r="15" spans="1:5">
      <c r="A15" s="2" t="s">
        <v>4</v>
      </c>
      <c r="B15" s="2" t="str">
        <f>"POS0795"</f>
        <v>POS0795</v>
      </c>
      <c r="C15" s="2" t="str">
        <f>"VCXO"</f>
        <v>VCXO</v>
      </c>
      <c r="D15" s="3">
        <v>888</v>
      </c>
      <c r="E15" s="1"/>
    </row>
    <row r="16" spans="1:5">
      <c r="A16" s="2" t="s">
        <v>4</v>
      </c>
      <c r="B16" s="2" t="str">
        <f>"POS0875"</f>
        <v>POS0875</v>
      </c>
      <c r="C16" s="2" t="str">
        <f>"CLOCK OSCILLATOR"</f>
        <v>CLOCK OSCILLATOR</v>
      </c>
      <c r="D16" s="3">
        <v>500</v>
      </c>
      <c r="E16" s="1"/>
    </row>
    <row r="17" spans="1:5">
      <c r="A17" s="2" t="s">
        <v>4</v>
      </c>
      <c r="B17" s="2" t="str">
        <f>"POS0984"</f>
        <v>POS0984</v>
      </c>
      <c r="C17" s="2" t="str">
        <f>"CLOCK OSCILLATOR"</f>
        <v>CLOCK OSCILLATOR</v>
      </c>
      <c r="D17" s="3">
        <v>1000</v>
      </c>
      <c r="E17" s="1"/>
    </row>
    <row r="18" spans="1:5">
      <c r="A18" s="2" t="str">
        <f>"Remec"</f>
        <v>Remec</v>
      </c>
      <c r="B18" s="2" t="str">
        <f>"MM94PN-11"</f>
        <v>MM94PN-11</v>
      </c>
      <c r="C18" s="2" t="str">
        <f>"REMEC"</f>
        <v>REMEC</v>
      </c>
      <c r="D18" s="3">
        <v>3</v>
      </c>
    </row>
    <row r="19" spans="1:5">
      <c r="A19" s="2" t="s">
        <v>9</v>
      </c>
      <c r="B19" s="2" t="str">
        <f>"DTS25-20dB-4G-SMA(F,F)"</f>
        <v>DTS25-20dB-4G-SMA(F,F)</v>
      </c>
      <c r="C19" s="2" t="str">
        <f>"Attenuator 25W, DC TO 4GHz, 20 dB, SMA FF"</f>
        <v>Attenuator 25W, DC TO 4GHz, 20 dB, SMA FF</v>
      </c>
      <c r="D19" s="3">
        <v>1</v>
      </c>
    </row>
    <row r="20" spans="1:5">
      <c r="A20" s="2" t="s">
        <v>10</v>
      </c>
      <c r="B20" s="2" t="str">
        <f>"SKY65112@900MHZ"</f>
        <v>SKY65112@900MHZ</v>
      </c>
      <c r="C20" s="2" t="str">
        <f>"EVALUATION KIT"</f>
        <v>EVALUATION KIT</v>
      </c>
      <c r="D20" s="3">
        <v>1</v>
      </c>
    </row>
    <row r="21" spans="1:5">
      <c r="A21" s="2" t="s">
        <v>10</v>
      </c>
      <c r="B21" s="2" t="str">
        <f>"SKY72300-21"</f>
        <v>SKY72300-21</v>
      </c>
      <c r="C21" s="2" t="str">
        <f>"DUAL FRACTIONAL-N SYNTHESIZER"</f>
        <v>DUAL FRACTIONAL-N SYNTHESIZER</v>
      </c>
      <c r="D21" s="3">
        <v>81</v>
      </c>
    </row>
    <row r="22" spans="1:5">
      <c r="A22" s="2" t="s">
        <v>10</v>
      </c>
      <c r="B22" s="2" t="str">
        <f>"SMP1302-004LF"</f>
        <v>SMP1302-004LF</v>
      </c>
      <c r="C22" s="2" t="str">
        <f>"PIN DIODE"</f>
        <v>PIN DIODE</v>
      </c>
      <c r="D22" s="3">
        <v>9000</v>
      </c>
    </row>
    <row r="23" spans="1:5">
      <c r="A23" s="2" t="s">
        <v>10</v>
      </c>
      <c r="B23" s="2" t="str">
        <f>"SMP1320-005LF"</f>
        <v>SMP1320-005LF</v>
      </c>
      <c r="C23" s="2" t="str">
        <f>"PIN DIODE"</f>
        <v>PIN DIODE</v>
      </c>
      <c r="D23" s="3">
        <v>12000</v>
      </c>
    </row>
    <row r="24" spans="1:5">
      <c r="A24" s="2" t="s">
        <v>10</v>
      </c>
      <c r="B24" s="2" t="str">
        <f>"SMP1340-079"</f>
        <v>SMP1340-079</v>
      </c>
      <c r="C24" s="2" t="str">
        <f>"PIN DIODE"</f>
        <v>PIN DIODE</v>
      </c>
      <c r="D24" s="3">
        <v>2000</v>
      </c>
    </row>
    <row r="25" spans="1:5">
      <c r="A25" s="2" t="s">
        <v>10</v>
      </c>
      <c r="B25" s="2" t="str">
        <f>"SMP1352-011"</f>
        <v>SMP1352-011</v>
      </c>
      <c r="C25" s="2" t="str">
        <f>"PIN DIODE"</f>
        <v>PIN DIODE</v>
      </c>
      <c r="D25" s="3">
        <v>900</v>
      </c>
    </row>
    <row r="26" spans="1:5">
      <c r="A26" s="2" t="s">
        <v>10</v>
      </c>
      <c r="B26" s="2" t="str">
        <f>"SMS7630-020"</f>
        <v>SMS7630-020</v>
      </c>
      <c r="C26" s="2" t="str">
        <f>"SCHOTTKY DIODE"</f>
        <v>SCHOTTKY DIODE</v>
      </c>
      <c r="D26" s="3">
        <v>3000</v>
      </c>
    </row>
    <row r="27" spans="1:5">
      <c r="A27" s="2" t="s">
        <v>10</v>
      </c>
      <c r="B27" s="2" t="str">
        <f>"SMS7630-020LF"</f>
        <v>SMS7630-020LF</v>
      </c>
      <c r="C27" s="2" t="str">
        <f>"SHOTTKY DIODE"</f>
        <v>SHOTTKY DIODE</v>
      </c>
      <c r="D27" s="3">
        <v>12000</v>
      </c>
    </row>
    <row r="28" spans="1:5">
      <c r="A28" s="2" t="s">
        <v>10</v>
      </c>
      <c r="B28" s="2" t="str">
        <f>"SMV1148-011"</f>
        <v>SMV1148-011</v>
      </c>
      <c r="C28" s="2" t="str">
        <f t="shared" ref="C28:C36" si="0">"VARACTOR DIODE"</f>
        <v>VARACTOR DIODE</v>
      </c>
      <c r="D28" s="3">
        <v>3000</v>
      </c>
      <c r="E28" s="1"/>
    </row>
    <row r="29" spans="1:5">
      <c r="A29" s="2" t="s">
        <v>10</v>
      </c>
      <c r="B29" s="2" t="str">
        <f>"SMV1148-011LF"</f>
        <v>SMV1148-011LF</v>
      </c>
      <c r="C29" s="2" t="str">
        <f t="shared" si="0"/>
        <v>VARACTOR DIODE</v>
      </c>
      <c r="D29" s="3">
        <v>9000</v>
      </c>
    </row>
    <row r="30" spans="1:5">
      <c r="A30" s="2" t="s">
        <v>10</v>
      </c>
      <c r="B30" s="2" t="str">
        <f>"SMV1232-074LF"</f>
        <v>SMV1232-074LF</v>
      </c>
      <c r="C30" s="2" t="str">
        <f t="shared" si="0"/>
        <v>VARACTOR DIODE</v>
      </c>
      <c r="D30" s="3">
        <v>12000</v>
      </c>
    </row>
    <row r="31" spans="1:5">
      <c r="A31" s="2" t="s">
        <v>10</v>
      </c>
      <c r="B31" s="2" t="str">
        <f>"SMV1232-079LF"</f>
        <v>SMV1232-079LF</v>
      </c>
      <c r="C31" s="2" t="str">
        <f t="shared" si="0"/>
        <v>VARACTOR DIODE</v>
      </c>
      <c r="D31" s="3">
        <v>3000</v>
      </c>
    </row>
    <row r="32" spans="1:5">
      <c r="A32" s="2" t="s">
        <v>10</v>
      </c>
      <c r="B32" s="2" t="str">
        <f>"SMV1233-079LF"</f>
        <v>SMV1233-079LF</v>
      </c>
      <c r="C32" s="2" t="str">
        <f t="shared" si="0"/>
        <v>VARACTOR DIODE</v>
      </c>
      <c r="D32" s="3">
        <v>6000</v>
      </c>
    </row>
    <row r="33" spans="1:5">
      <c r="A33" s="2" t="s">
        <v>10</v>
      </c>
      <c r="B33" s="2" t="str">
        <f>"SMV1234-001LF"</f>
        <v>SMV1234-001LF</v>
      </c>
      <c r="C33" s="2" t="str">
        <f t="shared" si="0"/>
        <v>VARACTOR DIODE</v>
      </c>
      <c r="D33" s="3">
        <v>12000</v>
      </c>
    </row>
    <row r="34" spans="1:5">
      <c r="A34" s="2" t="s">
        <v>10</v>
      </c>
      <c r="B34" s="2" t="str">
        <f>"SMV1234-004"</f>
        <v>SMV1234-004</v>
      </c>
      <c r="C34" s="2" t="str">
        <f t="shared" si="0"/>
        <v>VARACTOR DIODE</v>
      </c>
      <c r="D34" s="3">
        <v>6000</v>
      </c>
    </row>
    <row r="35" spans="1:5">
      <c r="A35" s="2" t="s">
        <v>10</v>
      </c>
      <c r="B35" s="2" t="str">
        <f>"SMV1234-004LF"</f>
        <v>SMV1234-004LF</v>
      </c>
      <c r="C35" s="2" t="str">
        <f t="shared" si="0"/>
        <v>VARACTOR DIODE</v>
      </c>
      <c r="D35" s="3">
        <v>12000</v>
      </c>
    </row>
    <row r="36" spans="1:5">
      <c r="A36" s="2" t="s">
        <v>10</v>
      </c>
      <c r="B36" s="2" t="str">
        <f>"SMV1234-011LF"</f>
        <v>SMV1234-011LF</v>
      </c>
      <c r="C36" s="2" t="str">
        <f t="shared" si="0"/>
        <v>VARACTOR DIODE</v>
      </c>
      <c r="D36" s="3">
        <v>6000</v>
      </c>
      <c r="E36" s="1"/>
    </row>
    <row r="37" spans="1:5">
      <c r="A37" s="2" t="s">
        <v>10</v>
      </c>
      <c r="B37" s="2" t="str">
        <f>"AS169-73"</f>
        <v>AS169-73</v>
      </c>
      <c r="C37" s="2" t="str">
        <f>"SPDT SWITCH"</f>
        <v>SPDT SWITCH</v>
      </c>
      <c r="D37" s="3">
        <v>18000</v>
      </c>
    </row>
    <row r="38" spans="1:5">
      <c r="A38" s="2" t="s">
        <v>10</v>
      </c>
      <c r="B38" s="2" t="str">
        <f>"AS200-313LF"</f>
        <v>AS200-313LF</v>
      </c>
      <c r="C38" s="2" t="str">
        <f>"SPDT SWITCH"</f>
        <v>SPDT SWITCH</v>
      </c>
      <c r="D38" s="3">
        <v>3000</v>
      </c>
    </row>
    <row r="39" spans="1:5">
      <c r="A39" s="2" t="s">
        <v>10</v>
      </c>
      <c r="B39" s="2" t="str">
        <f>"AS211-334"</f>
        <v>AS211-334</v>
      </c>
      <c r="C39" s="2" t="str">
        <f>"SPDT SWITCH"</f>
        <v>SPDT SWITCH</v>
      </c>
      <c r="D39" s="3">
        <v>3000</v>
      </c>
      <c r="E39" s="1"/>
    </row>
    <row r="40" spans="1:5">
      <c r="A40" s="2" t="s">
        <v>10</v>
      </c>
      <c r="B40" s="2" t="str">
        <f>"AS213-92LF"</f>
        <v>AS213-92LF</v>
      </c>
      <c r="C40" s="2" t="str">
        <f>"SPDT SWITCH"</f>
        <v>SPDT SWITCH</v>
      </c>
      <c r="D40" s="3">
        <v>3000</v>
      </c>
      <c r="E40" s="1"/>
    </row>
    <row r="41" spans="1:5">
      <c r="A41" s="2" t="s">
        <v>2</v>
      </c>
      <c r="B41" s="2" t="str">
        <f>"EVALUATION BOARD"</f>
        <v>EVALUATION BOARD</v>
      </c>
      <c r="C41" s="2" t="str">
        <f>"FOR MQF109.35"</f>
        <v>FOR MQF109.35</v>
      </c>
      <c r="D41" s="3">
        <v>1</v>
      </c>
      <c r="E41" s="1"/>
    </row>
    <row r="42" spans="1:5">
      <c r="A42" s="2" t="s">
        <v>2</v>
      </c>
      <c r="B42" s="2" t="str">
        <f>"MQF109.35-1200/02"</f>
        <v>MQF109.35-1200/02</v>
      </c>
      <c r="C42" s="2" t="str">
        <f>"TELEFILTER"</f>
        <v>TELEFILTER</v>
      </c>
      <c r="D42" s="3">
        <v>12</v>
      </c>
    </row>
    <row r="43" spans="1:5">
      <c r="A43" s="2" t="s">
        <v>2</v>
      </c>
      <c r="B43" s="2" t="str">
        <f>"TFH36A"</f>
        <v>TFH36A</v>
      </c>
      <c r="C43" s="2" t="str">
        <f>"TELEFILTER"</f>
        <v>TELEFILTER</v>
      </c>
      <c r="D43" s="3">
        <v>100</v>
      </c>
      <c r="E43" s="1"/>
    </row>
    <row r="44" spans="1:5">
      <c r="A44" s="2" t="s">
        <v>2</v>
      </c>
      <c r="B44" s="2" t="str">
        <f>"TFH44A"</f>
        <v>TFH44A</v>
      </c>
      <c r="C44" s="2" t="str">
        <f>"TELEFILTER"</f>
        <v>TELEFILTER</v>
      </c>
      <c r="D44" s="3">
        <v>100</v>
      </c>
      <c r="E44" s="1"/>
    </row>
    <row r="45" spans="1:5">
      <c r="A45" s="2" t="s">
        <v>2</v>
      </c>
      <c r="B45" s="2" t="str">
        <f>"TH723"</f>
        <v>TH723</v>
      </c>
      <c r="C45" s="2" t="str">
        <f>"TRACK AND HOLD AMPLIFIER"</f>
        <v>TRACK AND HOLD AMPLIFIER</v>
      </c>
      <c r="D45" s="3">
        <v>2</v>
      </c>
      <c r="E45" s="1"/>
    </row>
    <row r="46" spans="1:5">
      <c r="A46" s="2" t="s">
        <v>11</v>
      </c>
      <c r="B46" s="2" t="str">
        <f>"D4500-0175-Y-078"</f>
        <v>D4500-0175-Y-078</v>
      </c>
      <c r="C46" s="2" t="str">
        <f>"Temperature Stable Dielectric Resonator"</f>
        <v>Temperature Stable Dielectric Resonator</v>
      </c>
      <c r="D46" s="3">
        <v>20</v>
      </c>
      <c r="E46" s="1"/>
    </row>
    <row r="47" spans="1:5">
      <c r="A47" s="2" t="s">
        <v>11</v>
      </c>
      <c r="B47" s="2" t="str">
        <f>"SR1000SPQ2800BNE"</f>
        <v>SR1000SPQ2800BNE</v>
      </c>
      <c r="C47" s="2" t="str">
        <f>"COAXIAL RESONATOR"</f>
        <v>COAXIAL RESONATOR</v>
      </c>
      <c r="D47" s="3">
        <v>5</v>
      </c>
      <c r="E47" s="1"/>
    </row>
    <row r="48" spans="1:5">
      <c r="A48" s="2" t="s">
        <v>11</v>
      </c>
      <c r="B48" s="2" t="str">
        <f>"SR9000LPH2200AYE T/R"</f>
        <v>SR9000LPH2200AYE T/R</v>
      </c>
      <c r="C48" s="2" t="str">
        <f>"COAXIAL RESONATOR"</f>
        <v>COAXIAL RESONATOR</v>
      </c>
      <c r="D48" s="3">
        <v>200</v>
      </c>
      <c r="E48" s="1"/>
    </row>
    <row r="49" spans="1:5">
      <c r="A49" s="2" t="s">
        <v>11</v>
      </c>
      <c r="B49" s="2" t="str">
        <f>"SR9000LPH2600AY"</f>
        <v>SR9000LPH2600AY</v>
      </c>
      <c r="C49" s="2" t="str">
        <f>"COAXIAL RESONATOR"</f>
        <v>COAXIAL RESONATOR</v>
      </c>
      <c r="D49" s="3">
        <v>1000</v>
      </c>
      <c r="E49" s="1"/>
    </row>
    <row r="50" spans="1:5">
      <c r="A50" s="2" t="s">
        <v>11</v>
      </c>
      <c r="B50" s="2" t="str">
        <f>"SR9000SPQ0400AYE"</f>
        <v>SR9000SPQ0400AYE</v>
      </c>
      <c r="C50" s="2" t="str">
        <f>"COAXIAL RESONATOR"</f>
        <v>COAXIAL RESONATOR</v>
      </c>
      <c r="D50" s="3">
        <v>500</v>
      </c>
      <c r="E50" s="1"/>
    </row>
    <row r="51" spans="1:5">
      <c r="A51" s="2" t="s">
        <v>3</v>
      </c>
      <c r="B51" s="2" t="str">
        <f>"C2490A1-0008"</f>
        <v>C2490A1-0008</v>
      </c>
      <c r="C51" s="2" t="str">
        <f t="shared" ref="C51:C57" si="1">"VECTRON"</f>
        <v>VECTRON</v>
      </c>
      <c r="D51" s="3">
        <v>50</v>
      </c>
      <c r="E51" s="1"/>
    </row>
    <row r="52" spans="1:5">
      <c r="A52" s="2" t="s">
        <v>3</v>
      </c>
      <c r="B52" s="2" t="str">
        <f>"CCO100T-11 19.44MHZ"</f>
        <v>CCO100T-11 19.44MHZ</v>
      </c>
      <c r="C52" s="2" t="str">
        <f t="shared" si="1"/>
        <v>VECTRON</v>
      </c>
      <c r="D52" s="3">
        <v>50</v>
      </c>
      <c r="E52" s="1"/>
    </row>
    <row r="53" spans="1:5">
      <c r="A53" s="2" t="s">
        <v>3</v>
      </c>
      <c r="B53" s="2" t="str">
        <f>"CO-402D-2B@0.5MHZ"</f>
        <v>CO-402D-2B@0.5MHZ</v>
      </c>
      <c r="C53" s="2" t="str">
        <f t="shared" si="1"/>
        <v>VECTRON</v>
      </c>
      <c r="D53" s="3">
        <v>5</v>
      </c>
      <c r="E53" s="1"/>
    </row>
    <row r="54" spans="1:5">
      <c r="A54" s="2" t="s">
        <v>3</v>
      </c>
      <c r="B54" s="2" t="str">
        <f>"EX-380-CAF-107A-10M0"</f>
        <v>EX-380-CAF-107A-10M0</v>
      </c>
      <c r="C54" s="2" t="str">
        <f t="shared" si="1"/>
        <v>VECTRON</v>
      </c>
      <c r="D54" s="3">
        <v>1</v>
      </c>
    </row>
    <row r="55" spans="1:5">
      <c r="A55" s="2" t="s">
        <v>3</v>
      </c>
      <c r="B55" s="2" t="str">
        <f>"OSC-1A1@10M000"</f>
        <v>OSC-1A1@10M000</v>
      </c>
      <c r="C55" s="2" t="str">
        <f t="shared" si="1"/>
        <v>VECTRON</v>
      </c>
      <c r="D55" s="3">
        <v>19</v>
      </c>
    </row>
    <row r="56" spans="1:5">
      <c r="A56" s="2" t="s">
        <v>3</v>
      </c>
      <c r="B56" s="2" t="str">
        <f>"VTC4-B05C-20M000"</f>
        <v>VTC4-B05C-20M000</v>
      </c>
      <c r="C56" s="2" t="str">
        <f t="shared" si="1"/>
        <v>VECTRON</v>
      </c>
      <c r="D56" s="3">
        <v>150</v>
      </c>
      <c r="E56" s="1"/>
    </row>
    <row r="57" spans="1:5">
      <c r="A57" s="2" t="s">
        <v>3</v>
      </c>
      <c r="B57" s="2" t="str">
        <f>"XO-2070@24MHZ"</f>
        <v>XO-2070@24MHZ</v>
      </c>
      <c r="C57" s="2" t="str">
        <f t="shared" si="1"/>
        <v>VECTRON</v>
      </c>
      <c r="D57" s="3">
        <v>3</v>
      </c>
    </row>
    <row r="58" spans="1:5">
      <c r="A58" s="2" t="s">
        <v>1</v>
      </c>
      <c r="B58" s="2" t="str">
        <f>"655-26ABT1"</f>
        <v>655-26ABT1</v>
      </c>
      <c r="C58" s="2" t="str">
        <f>"HEAT SINK"</f>
        <v>HEAT SINK</v>
      </c>
      <c r="D58" s="3">
        <v>400</v>
      </c>
    </row>
    <row r="59" spans="1:5">
      <c r="A59" s="2" t="s">
        <v>1</v>
      </c>
      <c r="B59" s="2" t="str">
        <f>"655-53AB"</f>
        <v>655-53AB</v>
      </c>
      <c r="C59" s="2" t="str">
        <f>"PIN FIN HEAT SINK"</f>
        <v>PIN FIN HEAT SINK</v>
      </c>
      <c r="D59" s="3">
        <v>1500</v>
      </c>
    </row>
    <row r="60" spans="1:5">
      <c r="A60" s="2" t="s">
        <v>1</v>
      </c>
      <c r="B60" s="2" t="str">
        <f>"658-45AB"</f>
        <v>658-45AB</v>
      </c>
      <c r="C60" s="2" t="str">
        <f>"HEAT SINK"</f>
        <v>HEAT SINK</v>
      </c>
      <c r="D60" s="3">
        <v>3180</v>
      </c>
    </row>
    <row r="61" spans="1:5">
      <c r="A61" s="2" t="s">
        <v>8</v>
      </c>
      <c r="B61" s="2" t="str">
        <f>"WT-D0337-02"</f>
        <v>WT-D0337-02</v>
      </c>
      <c r="C61" s="2" t="str">
        <f>"2 Way Power Divider"</f>
        <v>2 Way Power Divider</v>
      </c>
      <c r="D61" s="3">
        <v>2</v>
      </c>
    </row>
    <row r="62" spans="1:5">
      <c r="A62" s="2"/>
      <c r="B62" s="2" t="str">
        <f>"22110"</f>
        <v>22110</v>
      </c>
      <c r="C62" s="2" t="str">
        <f>"Precision Rotary Vane Attenuator 26.4-40.1GHz"</f>
        <v>Precision Rotary Vane Attenuator 26.4-40.1GHz</v>
      </c>
      <c r="D62" s="3">
        <v>1</v>
      </c>
    </row>
    <row r="63" spans="1:5">
      <c r="A63" s="2"/>
      <c r="B63" s="2" t="str">
        <f>"7032-2.6"</f>
        <v>7032-2.6</v>
      </c>
      <c r="C63" s="2" t="str">
        <f>"7032-2.6"</f>
        <v>7032-2.6</v>
      </c>
      <c r="D63" s="3">
        <v>15</v>
      </c>
    </row>
  </sheetData>
  <autoFilter ref="A1:D1"/>
  <sortState ref="A2:G63">
    <sortCondition ref="A2:A63"/>
    <sortCondition ref="B2:B63"/>
    <sortCondition ref="D2:D63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Nurit Ginati</dc:creator>
  <cp:lastModifiedBy>Nir</cp:lastModifiedBy>
  <dcterms:created xsi:type="dcterms:W3CDTF">2019-04-16T08:42:57Z</dcterms:created>
  <dcterms:modified xsi:type="dcterms:W3CDTF">2019-04-16T09:31:23Z</dcterms:modified>
</cp:coreProperties>
</file>